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0" windowWidth="29920" windowHeight="194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'Лист1'!$A$1:$J$21</definedName>
  </definedNames>
  <calcPr fullCalcOnLoad="1"/>
</workbook>
</file>

<file path=xl/sharedStrings.xml><?xml version="1.0" encoding="utf-8"?>
<sst xmlns="http://schemas.openxmlformats.org/spreadsheetml/2006/main" count="71" uniqueCount="57">
  <si>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</si>
  <si>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</si>
  <si>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</si>
  <si>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</si>
  <si>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</si>
  <si>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</si>
  <si>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</si>
  <si>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</si>
  <si>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</si>
  <si>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</si>
  <si>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</si>
  <si>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</si>
  <si>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</si>
  <si>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</si>
  <si>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</si>
  <si>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</si>
  <si>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</si>
  <si>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</si>
  <si>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</si>
  <si>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</si>
  <si>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</si>
  <si>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</si>
  <si>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</si>
  <si>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</si>
  <si>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</si>
  <si>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</si>
  <si>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</si>
  <si>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</si>
  <si>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</si>
  <si>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</si>
  <si>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</si>
  <si>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Масло сливочное</t>
  </si>
  <si>
    <t>1/10</t>
  </si>
  <si>
    <t>Сыр</t>
  </si>
  <si>
    <t>Суп картофельный с бобовыми</t>
  </si>
  <si>
    <t>Биточки рыбные</t>
  </si>
  <si>
    <t>Соус молочный к блюдам (1 вариант)</t>
  </si>
  <si>
    <t>1/30</t>
  </si>
  <si>
    <t>Картофель отварной</t>
  </si>
  <si>
    <t>Каша из хлопьев овсяных "Геркулес"</t>
  </si>
  <si>
    <t>1/20</t>
  </si>
  <si>
    <t>2/30</t>
  </si>
  <si>
    <t>Кофейный напиток на молоке</t>
  </si>
  <si>
    <t>Салат "Степной" с огурцами консервированными</t>
  </si>
  <si>
    <t>1/90</t>
  </si>
  <si>
    <t>Чай с сахаром</t>
  </si>
  <si>
    <t>Фрукты свежие (мандарины)</t>
  </si>
  <si>
    <t>напиток</t>
  </si>
  <si>
    <t>1/80</t>
  </si>
  <si>
    <t>Йогур фруктовый (в индивидуальной промышленной упаковке, производитель ООО "Молочный край")</t>
  </si>
  <si>
    <t>Сок в ассортименте (упаковка)</t>
  </si>
  <si>
    <t>фрукты</t>
  </si>
  <si>
    <t>Булочка Ромашка</t>
  </si>
  <si>
    <t>1/50</t>
  </si>
  <si>
    <t>1/135</t>
  </si>
  <si>
    <t>кисло-молочный продукт</t>
  </si>
  <si>
    <t>Средняя школа №35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</si>
</sst>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39" fillId="33" borderId="10" xfId="0" applyFont="1" applyFill="1" applyBorder="1" applyAlignment="1">
      <alignment horizontal="left"/>
    </xf>
    <xf numFmtId="49" fontId="39" fillId="33" borderId="10" xfId="0" applyNumberFormat="1" applyFont="1" applyFill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9" fillId="33" borderId="12" xfId="0" applyFont="1" applyFill="1" applyBorder="1" applyAlignment="1">
      <alignment horizontal="left"/>
    </xf>
    <xf numFmtId="0" fontId="39" fillId="34" borderId="10" xfId="0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39" fillId="33" borderId="15" xfId="0" applyFont="1" applyFill="1" applyBorder="1" applyAlignment="1">
      <alignment/>
    </xf>
    <xf numFmtId="49" fontId="39" fillId="33" borderId="15" xfId="0" applyNumberFormat="1" applyFont="1" applyFill="1" applyBorder="1" applyAlignment="1">
      <alignment horizontal="center"/>
    </xf>
    <xf numFmtId="2" fontId="39" fillId="33" borderId="15" xfId="0" applyNumberFormat="1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2" fontId="2" fillId="33" borderId="18" xfId="0" applyNumberFormat="1" applyFont="1" applyFill="1" applyBorder="1" applyAlignment="1">
      <alignment horizontal="center"/>
    </xf>
    <xf numFmtId="2" fontId="39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2" fontId="2" fillId="33" borderId="18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49" fontId="39" fillId="33" borderId="21" xfId="0" applyNumberFormat="1" applyFont="1" applyFill="1" applyBorder="1" applyAlignment="1">
      <alignment horizontal="center"/>
    </xf>
    <xf numFmtId="2" fontId="39" fillId="33" borderId="21" xfId="0" applyNumberFormat="1" applyFont="1" applyFill="1" applyBorder="1" applyAlignment="1">
      <alignment horizontal="center"/>
    </xf>
    <xf numFmtId="0" fontId="39" fillId="33" borderId="15" xfId="0" applyFont="1" applyFill="1" applyBorder="1" applyAlignment="1">
      <alignment horizontal="left"/>
    </xf>
    <xf numFmtId="2" fontId="39" fillId="33" borderId="18" xfId="0" applyNumberFormat="1" applyFont="1" applyFill="1" applyBorder="1" applyAlignment="1">
      <alignment horizontal="center" vertical="center"/>
    </xf>
    <xf numFmtId="49" fontId="39" fillId="33" borderId="21" xfId="0" applyNumberFormat="1" applyFont="1" applyFill="1" applyBorder="1" applyAlignment="1">
      <alignment horizontal="center" vertical="center"/>
    </xf>
    <xf numFmtId="2" fontId="39" fillId="33" borderId="21" xfId="0" applyNumberFormat="1" applyFont="1" applyFill="1" applyBorder="1" applyAlignment="1">
      <alignment horizontal="center" vertical="center"/>
    </xf>
    <xf numFmtId="2" fontId="39" fillId="0" borderId="21" xfId="0" applyNumberFormat="1" applyFont="1" applyBorder="1" applyAlignment="1">
      <alignment horizontal="center" vertical="center"/>
    </xf>
    <xf numFmtId="2" fontId="39" fillId="0" borderId="2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1" xfId="0" applyBorder="1" applyAlignment="1">
      <alignment horizontal="center"/>
    </xf>
    <xf numFmtId="0" fontId="39" fillId="33" borderId="21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 vertical="center"/>
    </xf>
    <xf numFmtId="0" fontId="39" fillId="33" borderId="26" xfId="0" applyFont="1" applyFill="1" applyBorder="1" applyAlignment="1">
      <alignment horizontal="left"/>
    </xf>
    <xf numFmtId="49" fontId="39" fillId="33" borderId="26" xfId="0" applyNumberFormat="1" applyFont="1" applyFill="1" applyBorder="1" applyAlignment="1">
      <alignment horizontal="center"/>
    </xf>
    <xf numFmtId="2" fontId="39" fillId="33" borderId="26" xfId="0" applyNumberFormat="1" applyFont="1" applyFill="1" applyBorder="1" applyAlignment="1">
      <alignment horizontal="center"/>
    </xf>
    <xf numFmtId="2" fontId="39" fillId="33" borderId="26" xfId="0" applyNumberFormat="1" applyFont="1" applyFill="1" applyBorder="1" applyAlignment="1">
      <alignment horizontal="center"/>
    </xf>
    <xf numFmtId="2" fontId="39" fillId="33" borderId="27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/>
    </xf>
    <xf numFmtId="0" fontId="39" fillId="33" borderId="29" xfId="0" applyFont="1" applyFill="1" applyBorder="1" applyAlignment="1">
      <alignment horizontal="left"/>
    </xf>
    <xf numFmtId="49" fontId="39" fillId="33" borderId="29" xfId="0" applyNumberFormat="1" applyFont="1" applyFill="1" applyBorder="1" applyAlignment="1">
      <alignment horizontal="center"/>
    </xf>
    <xf numFmtId="2" fontId="39" fillId="33" borderId="29" xfId="0" applyNumberFormat="1" applyFont="1" applyFill="1" applyBorder="1" applyAlignment="1">
      <alignment horizontal="center"/>
    </xf>
    <xf numFmtId="2" fontId="39" fillId="0" borderId="29" xfId="0" applyNumberFormat="1" applyFont="1" applyBorder="1" applyAlignment="1">
      <alignment horizontal="center" vertical="center"/>
    </xf>
    <xf numFmtId="2" fontId="39" fillId="0" borderId="30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39" fillId="33" borderId="31" xfId="0" applyFont="1" applyFill="1" applyBorder="1" applyAlignment="1">
      <alignment vertical="center" wrapText="1"/>
    </xf>
    <xf numFmtId="2" fontId="0" fillId="0" borderId="12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11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150" zoomScaleSheetLayoutView="150" zoomScalePageLayoutView="0" workbookViewId="0" topLeftCell="A1">
      <selection activeCell="D3" sqref="D3"/>
    </sheetView>
  </sheetViews>
  <sheetFormatPr defaultColWidth="8.8515625" defaultRowHeight="15"/>
  <cols>
    <col min="1" max="1" width="14.421875" style="0" customWidth="1"/>
    <col min="2" max="2" width="13.140625" style="0" customWidth="1"/>
    <col min="3" max="3" width="8.140625" style="0" customWidth="1"/>
    <col min="4" max="4" width="38.8515625" style="0" customWidth="1"/>
    <col min="5" max="6" width="8.8515625" style="0" customWidth="1"/>
    <col min="7" max="7" width="10.28125" style="0" customWidth="1"/>
    <col min="8" max="8" width="10.421875" style="0" customWidth="1"/>
    <col min="9" max="9" width="10.28125" style="0" customWidth="1"/>
    <col min="10" max="10" width="11.00390625" style="0" customWidth="1"/>
    <col min="11" max="11" width="8.8515625" style="0" customWidth="1"/>
    <col min="12" max="12" width="12.140625" style="0" customWidth="1"/>
  </cols>
  <sheetData>
    <row r="1" spans="1:10" ht="15">
      <c r="A1" t="s">
        <v>0</v>
      </c>
      <c r="B1" s="62" t="s">
        <v>56</v>
      </c>
      <c r="C1" s="63"/>
      <c r="D1" s="64"/>
      <c r="E1" t="s">
        <v>11</v>
      </c>
      <c r="F1" s="1"/>
      <c r="I1" t="s">
        <v>12</v>
      </c>
      <c r="J1" s="3">
        <v>44974</v>
      </c>
    </row>
    <row r="2" ht="15.75" thickBot="1"/>
    <row r="3" spans="1:12" ht="15.75" thickBot="1">
      <c r="A3" s="39" t="s">
        <v>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1" t="s">
        <v>7</v>
      </c>
      <c r="H3" s="40" t="s">
        <v>8</v>
      </c>
      <c r="I3" s="40" t="s">
        <v>9</v>
      </c>
      <c r="J3" s="42" t="s">
        <v>10</v>
      </c>
      <c r="L3" s="7"/>
    </row>
    <row r="4" spans="1:12" ht="15">
      <c r="A4" s="16" t="s">
        <v>13</v>
      </c>
      <c r="B4" s="17" t="s">
        <v>16</v>
      </c>
      <c r="C4" s="18">
        <v>266</v>
      </c>
      <c r="D4" s="19" t="s">
        <v>39</v>
      </c>
      <c r="E4" s="20" t="s">
        <v>28</v>
      </c>
      <c r="F4" s="21">
        <v>22.86</v>
      </c>
      <c r="G4" s="21">
        <v>203.81</v>
      </c>
      <c r="H4" s="22">
        <v>6.55</v>
      </c>
      <c r="I4" s="22">
        <v>7.88</v>
      </c>
      <c r="J4" s="23">
        <v>26.69</v>
      </c>
      <c r="L4" s="7"/>
    </row>
    <row r="5" spans="1:12" ht="15">
      <c r="A5" s="24"/>
      <c r="B5" s="2" t="s">
        <v>15</v>
      </c>
      <c r="C5" s="10">
        <v>105</v>
      </c>
      <c r="D5" s="15" t="s">
        <v>31</v>
      </c>
      <c r="E5" s="5" t="s">
        <v>32</v>
      </c>
      <c r="F5" s="6">
        <v>11.38</v>
      </c>
      <c r="G5" s="6">
        <v>74.8</v>
      </c>
      <c r="H5" s="11">
        <v>0.05</v>
      </c>
      <c r="I5" s="11">
        <v>8.25</v>
      </c>
      <c r="J5" s="25">
        <v>0.08</v>
      </c>
      <c r="L5" s="7"/>
    </row>
    <row r="6" spans="1:12" ht="15">
      <c r="A6" s="24"/>
      <c r="B6" s="2" t="s">
        <v>15</v>
      </c>
      <c r="C6" s="10">
        <v>100</v>
      </c>
      <c r="D6" s="8" t="s">
        <v>33</v>
      </c>
      <c r="E6" s="5" t="s">
        <v>40</v>
      </c>
      <c r="F6" s="6">
        <v>20.3</v>
      </c>
      <c r="G6" s="6">
        <f>71.12</f>
        <v>71.12</v>
      </c>
      <c r="H6" s="12">
        <v>5.2</v>
      </c>
      <c r="I6" s="12">
        <v>5.31</v>
      </c>
      <c r="J6" s="26">
        <v>0.69</v>
      </c>
      <c r="L6" s="7"/>
    </row>
    <row r="7" spans="1:12" ht="15">
      <c r="A7" s="27"/>
      <c r="B7" s="1" t="s">
        <v>18</v>
      </c>
      <c r="C7" s="10">
        <v>111</v>
      </c>
      <c r="D7" s="4" t="s">
        <v>26</v>
      </c>
      <c r="E7" s="5" t="s">
        <v>41</v>
      </c>
      <c r="F7" s="6">
        <f>3.34*2</f>
        <v>6.68</v>
      </c>
      <c r="G7" s="6">
        <v>112.36</v>
      </c>
      <c r="H7" s="13">
        <v>2.33</v>
      </c>
      <c r="I7" s="13">
        <v>1.3</v>
      </c>
      <c r="J7" s="28">
        <v>23.1</v>
      </c>
      <c r="L7" s="7"/>
    </row>
    <row r="8" spans="1:12" ht="14.25" customHeight="1">
      <c r="A8" s="24"/>
      <c r="B8" s="2" t="s">
        <v>18</v>
      </c>
      <c r="C8" s="10">
        <v>109</v>
      </c>
      <c r="D8" s="4" t="s">
        <v>27</v>
      </c>
      <c r="E8" s="5" t="s">
        <v>37</v>
      </c>
      <c r="F8" s="6">
        <v>2.57</v>
      </c>
      <c r="G8" s="6">
        <v>38.96</v>
      </c>
      <c r="H8" s="12">
        <v>1.48</v>
      </c>
      <c r="I8" s="12">
        <v>0.27</v>
      </c>
      <c r="J8" s="26">
        <v>10.02</v>
      </c>
      <c r="L8" s="7"/>
    </row>
    <row r="9" spans="1:12" ht="15.75" thickBot="1">
      <c r="A9" s="24"/>
      <c r="B9" s="46" t="s">
        <v>17</v>
      </c>
      <c r="C9" s="47">
        <v>501</v>
      </c>
      <c r="D9" s="48" t="s">
        <v>42</v>
      </c>
      <c r="E9" s="49" t="s">
        <v>29</v>
      </c>
      <c r="F9" s="50">
        <v>20.74</v>
      </c>
      <c r="G9" s="50">
        <v>79</v>
      </c>
      <c r="H9" s="51">
        <v>3.2</v>
      </c>
      <c r="I9" s="51">
        <v>2.7</v>
      </c>
      <c r="J9" s="52">
        <v>15.9</v>
      </c>
      <c r="L9" s="7"/>
    </row>
    <row r="10" spans="1:12" ht="15">
      <c r="A10" s="16" t="s">
        <v>14</v>
      </c>
      <c r="B10" s="17" t="s">
        <v>15</v>
      </c>
      <c r="C10" s="18">
        <v>38</v>
      </c>
      <c r="D10" s="33" t="s">
        <v>43</v>
      </c>
      <c r="E10" s="20" t="s">
        <v>48</v>
      </c>
      <c r="F10" s="21">
        <v>19.91</v>
      </c>
      <c r="G10" s="21">
        <f>82.26/80*80</f>
        <v>82.26</v>
      </c>
      <c r="H10" s="22">
        <v>2.7</v>
      </c>
      <c r="I10" s="22">
        <v>3.42</v>
      </c>
      <c r="J10" s="23">
        <v>10.27</v>
      </c>
      <c r="L10" s="7"/>
    </row>
    <row r="11" spans="1:12" ht="15">
      <c r="A11" s="24"/>
      <c r="B11" s="2" t="s">
        <v>20</v>
      </c>
      <c r="C11" s="10">
        <v>144</v>
      </c>
      <c r="D11" s="4" t="s">
        <v>34</v>
      </c>
      <c r="E11" s="5" t="s">
        <v>29</v>
      </c>
      <c r="F11" s="6">
        <v>21.97</v>
      </c>
      <c r="G11" s="6">
        <f>173.04/200*200</f>
        <v>173.04</v>
      </c>
      <c r="H11" s="13">
        <v>8.94</v>
      </c>
      <c r="I11" s="13">
        <v>7.44</v>
      </c>
      <c r="J11" s="28">
        <v>17.54</v>
      </c>
      <c r="L11" s="7"/>
    </row>
    <row r="12" spans="1:12" ht="15">
      <c r="A12" s="24"/>
      <c r="B12" s="2" t="s">
        <v>21</v>
      </c>
      <c r="C12" s="10">
        <v>345</v>
      </c>
      <c r="D12" s="4" t="s">
        <v>35</v>
      </c>
      <c r="E12" s="5" t="s">
        <v>44</v>
      </c>
      <c r="F12" s="6">
        <v>43.6</v>
      </c>
      <c r="G12" s="6">
        <v>114.59</v>
      </c>
      <c r="H12" s="13">
        <v>13.88</v>
      </c>
      <c r="I12" s="13">
        <v>2.95</v>
      </c>
      <c r="J12" s="28">
        <v>8.92</v>
      </c>
      <c r="L12" s="7"/>
    </row>
    <row r="13" spans="1:12" ht="15">
      <c r="A13" s="24"/>
      <c r="B13" s="2" t="s">
        <v>22</v>
      </c>
      <c r="C13" s="10">
        <v>435</v>
      </c>
      <c r="D13" s="9" t="s">
        <v>36</v>
      </c>
      <c r="E13" s="5" t="s">
        <v>37</v>
      </c>
      <c r="F13" s="6">
        <v>4.63</v>
      </c>
      <c r="G13" s="6">
        <f>24.71/30*30</f>
        <v>24.71</v>
      </c>
      <c r="H13" s="13">
        <v>1.03</v>
      </c>
      <c r="I13" s="13">
        <v>1.16</v>
      </c>
      <c r="J13" s="28">
        <v>2.45</v>
      </c>
      <c r="L13" s="7"/>
    </row>
    <row r="14" spans="1:12" ht="15">
      <c r="A14" s="27"/>
      <c r="B14" s="1" t="s">
        <v>22</v>
      </c>
      <c r="C14" s="10">
        <v>173</v>
      </c>
      <c r="D14" s="4" t="s">
        <v>38</v>
      </c>
      <c r="E14" s="5" t="s">
        <v>54</v>
      </c>
      <c r="F14" s="6">
        <f>26.81/150*135</f>
        <v>24.128999999999998</v>
      </c>
      <c r="G14" s="6">
        <f>133.46/150*135</f>
        <v>120.114</v>
      </c>
      <c r="H14" s="12">
        <f>3.02/150*130</f>
        <v>2.6173333333333333</v>
      </c>
      <c r="I14" s="12">
        <f>2.67/150*130</f>
        <v>2.314</v>
      </c>
      <c r="J14" s="26">
        <f>24.27/150*130</f>
        <v>21.034</v>
      </c>
      <c r="L14" s="7"/>
    </row>
    <row r="15" spans="1:12" ht="15">
      <c r="A15" s="24"/>
      <c r="B15" s="2" t="s">
        <v>24</v>
      </c>
      <c r="C15" s="10">
        <v>108</v>
      </c>
      <c r="D15" s="8" t="s">
        <v>30</v>
      </c>
      <c r="E15" s="5" t="s">
        <v>37</v>
      </c>
      <c r="F15" s="6">
        <v>2.57</v>
      </c>
      <c r="G15" s="6">
        <v>50.19</v>
      </c>
      <c r="H15" s="12">
        <v>1.74</v>
      </c>
      <c r="I15" s="12">
        <v>0.18</v>
      </c>
      <c r="J15" s="26">
        <v>14.76</v>
      </c>
      <c r="L15" s="7"/>
    </row>
    <row r="16" spans="1:12" ht="15">
      <c r="A16" s="24"/>
      <c r="B16" s="2" t="s">
        <v>25</v>
      </c>
      <c r="C16" s="10">
        <v>109</v>
      </c>
      <c r="D16" s="8" t="s">
        <v>27</v>
      </c>
      <c r="E16" s="5" t="s">
        <v>37</v>
      </c>
      <c r="F16" s="6">
        <v>2.57</v>
      </c>
      <c r="G16" s="6">
        <v>38.96</v>
      </c>
      <c r="H16" s="12">
        <v>1.48</v>
      </c>
      <c r="I16" s="12">
        <v>0.27</v>
      </c>
      <c r="J16" s="26">
        <v>10.02</v>
      </c>
      <c r="L16" s="7"/>
    </row>
    <row r="17" spans="1:12" ht="15">
      <c r="A17" s="24"/>
      <c r="B17" s="1" t="s">
        <v>17</v>
      </c>
      <c r="C17" s="10">
        <v>864</v>
      </c>
      <c r="D17" s="8" t="s">
        <v>45</v>
      </c>
      <c r="E17" s="5" t="s">
        <v>29</v>
      </c>
      <c r="F17" s="6">
        <v>2.61</v>
      </c>
      <c r="G17" s="6">
        <f>60.2/200*200</f>
        <v>60.199999999999996</v>
      </c>
      <c r="H17" s="14">
        <f>0.4/200*180</f>
        <v>0.36</v>
      </c>
      <c r="I17" s="14">
        <f>0.1/200*180</f>
        <v>0.09</v>
      </c>
      <c r="J17" s="34">
        <f>15.06/200*180</f>
        <v>13.554</v>
      </c>
      <c r="L17" s="7"/>
    </row>
    <row r="18" spans="1:12" ht="48.75" thickBot="1">
      <c r="A18" s="29"/>
      <c r="B18" s="60" t="s">
        <v>55</v>
      </c>
      <c r="C18" s="30">
        <v>464</v>
      </c>
      <c r="D18" s="61" t="s">
        <v>49</v>
      </c>
      <c r="E18" s="35" t="s">
        <v>29</v>
      </c>
      <c r="F18" s="36">
        <v>39.38</v>
      </c>
      <c r="G18" s="36">
        <f>88.4/130*200</f>
        <v>136</v>
      </c>
      <c r="H18" s="37">
        <v>5</v>
      </c>
      <c r="I18" s="37">
        <v>3.4</v>
      </c>
      <c r="J18" s="38">
        <v>7</v>
      </c>
      <c r="L18" s="7"/>
    </row>
    <row r="19" spans="1:12" ht="15">
      <c r="A19" s="24" t="s">
        <v>19</v>
      </c>
      <c r="B19" s="53" t="s">
        <v>23</v>
      </c>
      <c r="C19" s="54">
        <v>541</v>
      </c>
      <c r="D19" s="55" t="s">
        <v>52</v>
      </c>
      <c r="E19" s="56" t="s">
        <v>53</v>
      </c>
      <c r="F19" s="57">
        <v>8.75</v>
      </c>
      <c r="G19" s="57">
        <f>189.37/60*80</f>
        <v>252.49333333333334</v>
      </c>
      <c r="H19" s="58">
        <f>2.4/70*100</f>
        <v>3.428571428571429</v>
      </c>
      <c r="I19" s="58">
        <f>4.38/70*100</f>
        <v>6.257142857142857</v>
      </c>
      <c r="J19" s="59">
        <f>32.43/70*100</f>
        <v>46.32857142857143</v>
      </c>
      <c r="L19" s="7"/>
    </row>
    <row r="20" spans="1:10" ht="15">
      <c r="A20" s="27"/>
      <c r="B20" s="1" t="s">
        <v>47</v>
      </c>
      <c r="C20" s="10">
        <v>518</v>
      </c>
      <c r="D20" s="4" t="s">
        <v>50</v>
      </c>
      <c r="E20" s="5" t="s">
        <v>29</v>
      </c>
      <c r="F20" s="6">
        <v>30.8</v>
      </c>
      <c r="G20" s="6">
        <f>84.44/200*200</f>
        <v>84.44</v>
      </c>
      <c r="H20" s="14">
        <v>1</v>
      </c>
      <c r="I20" s="14">
        <v>0.2</v>
      </c>
      <c r="J20" s="34">
        <v>20.2</v>
      </c>
    </row>
    <row r="21" spans="1:10" ht="15.75" thickBot="1">
      <c r="A21" s="29"/>
      <c r="B21" s="43" t="s">
        <v>51</v>
      </c>
      <c r="C21" s="44">
        <v>112</v>
      </c>
      <c r="D21" s="45" t="s">
        <v>46</v>
      </c>
      <c r="E21" s="31" t="s">
        <v>29</v>
      </c>
      <c r="F21" s="32">
        <f>40.5/150*200</f>
        <v>54</v>
      </c>
      <c r="G21" s="32">
        <f>68.4/180*200</f>
        <v>76</v>
      </c>
      <c r="H21" s="37">
        <f>1.44/180*165</f>
        <v>1.32</v>
      </c>
      <c r="I21" s="37">
        <f>0.36/180*165</f>
        <v>0.33</v>
      </c>
      <c r="J21" s="38">
        <f>13.5/180*165</f>
        <v>12.375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2023-01-29T06:45:23Z</dcterms:modified>
  <cp:category/>
  <cp:version/>
  <cp:contentType/>
  <cp:contentStatus/>
</cp:coreProperties>
</file>